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7" i="1"/>
  <c r="I7" i="1"/>
  <c r="H7" i="1"/>
  <c r="G7" i="1"/>
  <c r="J6" i="1"/>
  <c r="I6" i="1"/>
  <c r="H6" i="1"/>
  <c r="G6" i="1"/>
  <c r="J10" i="1"/>
  <c r="I10" i="1"/>
  <c r="H10" i="1"/>
  <c r="G10" i="1"/>
  <c r="J9" i="1"/>
  <c r="I9" i="1"/>
  <c r="H9" i="1"/>
  <c r="G9" i="1"/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l="1"/>
  <c r="L24" i="1"/>
  <c r="H24" i="1"/>
  <c r="G24" i="1"/>
</calcChain>
</file>

<file path=xl/sharedStrings.xml><?xml version="1.0" encoding="utf-8"?>
<sst xmlns="http://schemas.openxmlformats.org/spreadsheetml/2006/main" count="61" uniqueCount="53">
  <si>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</si>
  <si>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</si>
  <si>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</si>
  <si>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</si>
  <si>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</si>
  <si>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</si>
  <si>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</si>
  <si>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</si>
  <si>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</si>
  <si>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</si>
  <si>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</si>
  <si>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</si>
  <si>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</si>
  <si>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</si>
  <si>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</si>
  <si>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</si>
  <si>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</si>
  <si>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</si>
  <si>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</si>
  <si>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</si>
  <si>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</si>
  <si>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</si>
  <si>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</si>
  <si>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</si>
  <si>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</si>
  <si>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</si>
  <si>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</si>
  <si>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</si>
  <si>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</si>
  <si>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</si>
  <si>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</si>
  <si>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</si>
  <si>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</si>
  <si>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</si>
  <si>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</si>
  <si>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</si>
  <si>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</si>
  <si>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</si>
  <si>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Хлеб пшеничный витаминизированный</t>
  </si>
  <si>
    <t>Рис, припушенный с овощами</t>
  </si>
  <si>
    <t xml:space="preserve">Суфле из мяса кур </t>
  </si>
  <si>
    <t>Какао  на молоке</t>
  </si>
  <si>
    <t>Винегрет овощной</t>
  </si>
  <si>
    <t>Рассольник с крупой,  сметаной и зеленью,мясом</t>
  </si>
  <si>
    <t>Тефтели рыбные  в соусе</t>
  </si>
  <si>
    <t>Картофельное пюре</t>
  </si>
  <si>
    <t>Кисель из ягод</t>
  </si>
  <si>
    <t>хлеб черн</t>
  </si>
  <si>
    <t>пром</t>
  </si>
  <si>
    <t xml:space="preserve"> МАОУ "Основная общеобразовательная школа № 30"</t>
  </si>
  <si>
    <t>председатель правления Сысертского РАЙПО</t>
  </si>
  <si>
    <t>Шалапугина НВ</t>
  </si>
  <si>
    <t>Доп гарнир:из свежей капусты с кукурузой  и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</si>
</sst>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0" xfId="0" applyNumberFormat="1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left" vertical="center"/>
    </xf>
    <xf numFmtId="2" fontId="12" fillId="0" borderId="2" xfId="0" applyNumberFormat="1" applyFont="1" applyFill="1" applyBorder="1" applyAlignment="1">
      <alignment horizontal="left" vertical="center"/>
    </xf>
    <xf numFmtId="2" fontId="11" fillId="2" borderId="15" xfId="0" applyNumberFormat="1" applyFont="1" applyFill="1" applyBorder="1" applyAlignment="1" applyProtection="1">
      <alignment horizontal="center" vertical="top" wrapText="1"/>
      <protection locked="0"/>
    </xf>
    <xf numFmtId="2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4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L21" sqref="L2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57" t="s">
        <v>49</v>
      </c>
      <c r="D1" s="58"/>
      <c r="E1" s="58"/>
      <c r="F1" s="6" t="s">
        <v>15</v>
      </c>
      <c r="G1" s="2" t="s">
        <v>16</v>
      </c>
      <c r="H1" s="59" t="s">
        <v>50</v>
      </c>
      <c r="I1" s="59"/>
      <c r="J1" s="59"/>
      <c r="K1" s="59"/>
    </row>
    <row r="2" spans="1:12" ht="17.399999999999999" x14ac:dyDescent="0.25">
      <c r="A2" s="8" t="s">
        <v>5</v>
      </c>
      <c r="C2" s="2"/>
      <c r="G2" s="2" t="s">
        <v>17</v>
      </c>
      <c r="H2" s="59" t="s">
        <v>51</v>
      </c>
      <c r="I2" s="59"/>
      <c r="J2" s="59"/>
      <c r="K2" s="59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25</v>
      </c>
      <c r="I3" s="16">
        <v>4</v>
      </c>
      <c r="J3" s="17">
        <v>2024</v>
      </c>
      <c r="K3" s="18"/>
    </row>
    <row r="4" spans="1:12" x14ac:dyDescent="0.25">
      <c r="C4" s="2"/>
      <c r="D4" s="4"/>
      <c r="H4" s="15" t="s">
        <v>34</v>
      </c>
      <c r="I4" s="15" t="s">
        <v>35</v>
      </c>
      <c r="J4" s="15" t="s">
        <v>36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32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33</v>
      </c>
    </row>
    <row r="6" spans="1:12" ht="15.6" x14ac:dyDescent="0.3">
      <c r="A6" s="39">
        <v>1</v>
      </c>
      <c r="B6" s="40">
        <v>4</v>
      </c>
      <c r="C6" s="41" t="s">
        <v>19</v>
      </c>
      <c r="D6" s="42" t="s">
        <v>20</v>
      </c>
      <c r="E6" s="25" t="s">
        <v>40</v>
      </c>
      <c r="F6" s="36">
        <v>100</v>
      </c>
      <c r="G6" s="35">
        <f>F6*9.7/100</f>
        <v>9.6999999999999993</v>
      </c>
      <c r="H6" s="35">
        <f>F6*10.6/100</f>
        <v>10.6</v>
      </c>
      <c r="I6" s="35">
        <f>F6*1.7/100</f>
        <v>1.7</v>
      </c>
      <c r="J6" s="35">
        <f>F6*141/100</f>
        <v>141</v>
      </c>
      <c r="K6" s="27">
        <v>44417</v>
      </c>
      <c r="L6" s="37">
        <v>68.92</v>
      </c>
    </row>
    <row r="7" spans="1:12" ht="15.6" x14ac:dyDescent="0.3">
      <c r="A7" s="43"/>
      <c r="B7" s="44"/>
      <c r="C7" s="45"/>
      <c r="D7" s="46" t="s">
        <v>27</v>
      </c>
      <c r="E7" s="20" t="s">
        <v>39</v>
      </c>
      <c r="F7" s="30">
        <v>150</v>
      </c>
      <c r="G7" s="30">
        <f>F7*3.75/150</f>
        <v>3.75</v>
      </c>
      <c r="H7" s="30">
        <f>F7*7.1/150</f>
        <v>7.1</v>
      </c>
      <c r="I7" s="30">
        <f>F7*37.7/150</f>
        <v>37.700000000000003</v>
      </c>
      <c r="J7" s="30">
        <f>F7*230.02/150</f>
        <v>230.02</v>
      </c>
      <c r="K7" s="28">
        <v>38.299999999999997</v>
      </c>
      <c r="L7" s="38">
        <v>10.06</v>
      </c>
    </row>
    <row r="8" spans="1:12" ht="15.6" x14ac:dyDescent="0.3">
      <c r="A8" s="43"/>
      <c r="B8" s="44"/>
      <c r="C8" s="45"/>
      <c r="D8" s="47" t="s">
        <v>21</v>
      </c>
      <c r="E8" s="20" t="s">
        <v>41</v>
      </c>
      <c r="F8" s="30">
        <v>200</v>
      </c>
      <c r="G8" s="30">
        <v>3.6</v>
      </c>
      <c r="H8" s="30">
        <v>3.3</v>
      </c>
      <c r="I8" s="30">
        <v>22.8</v>
      </c>
      <c r="J8" s="30">
        <v>133</v>
      </c>
      <c r="K8" s="28">
        <v>36.1</v>
      </c>
      <c r="L8" s="38">
        <v>15.03</v>
      </c>
    </row>
    <row r="9" spans="1:12" ht="15.6" x14ac:dyDescent="0.3">
      <c r="A9" s="43"/>
      <c r="B9" s="44"/>
      <c r="C9" s="45"/>
      <c r="D9" s="47" t="s">
        <v>22</v>
      </c>
      <c r="E9" s="21" t="s">
        <v>38</v>
      </c>
      <c r="F9" s="30">
        <v>50</v>
      </c>
      <c r="G9" s="30">
        <f>SUM(F9*2.37/30)</f>
        <v>3.95</v>
      </c>
      <c r="H9" s="30">
        <f>SUM(F9*0.3/30)</f>
        <v>0.5</v>
      </c>
      <c r="I9" s="30">
        <f>SUM(F9*14.49/30)</f>
        <v>24.15</v>
      </c>
      <c r="J9" s="30">
        <f>SUM(F9*70.14/30)</f>
        <v>116.9</v>
      </c>
      <c r="K9" s="28" t="s">
        <v>48</v>
      </c>
      <c r="L9" s="29">
        <v>4.08</v>
      </c>
    </row>
    <row r="10" spans="1:12" ht="15.6" x14ac:dyDescent="0.3">
      <c r="A10" s="43"/>
      <c r="B10" s="44"/>
      <c r="C10" s="45"/>
      <c r="D10" s="47" t="s">
        <v>47</v>
      </c>
      <c r="E10" s="19" t="s">
        <v>37</v>
      </c>
      <c r="F10" s="30">
        <v>46</v>
      </c>
      <c r="G10" s="30">
        <f>SUM(F10*1.68/30)</f>
        <v>2.5760000000000001</v>
      </c>
      <c r="H10" s="30">
        <f>SUM(F10*0.33/30)</f>
        <v>0.50600000000000001</v>
      </c>
      <c r="I10" s="30">
        <f>SUM(F10*14.82/30)</f>
        <v>22.724</v>
      </c>
      <c r="J10" s="30">
        <f>SUM(F10*68.97/30)</f>
        <v>105.75399999999999</v>
      </c>
      <c r="K10" s="28" t="s">
        <v>48</v>
      </c>
      <c r="L10" s="29">
        <v>4.01</v>
      </c>
    </row>
    <row r="11" spans="1:12" ht="31.2" x14ac:dyDescent="0.3">
      <c r="A11" s="43"/>
      <c r="B11" s="44"/>
      <c r="C11" s="45"/>
      <c r="D11" s="46" t="s">
        <v>24</v>
      </c>
      <c r="E11" s="22" t="s">
        <v>52</v>
      </c>
      <c r="F11" s="35">
        <v>90</v>
      </c>
      <c r="G11" s="35">
        <v>1.28</v>
      </c>
      <c r="H11" s="35">
        <v>4.8</v>
      </c>
      <c r="I11" s="35">
        <v>6.72</v>
      </c>
      <c r="J11" s="35">
        <v>77.599999999999994</v>
      </c>
      <c r="K11" s="28">
        <v>1</v>
      </c>
      <c r="L11" s="29">
        <v>13.97</v>
      </c>
    </row>
    <row r="12" spans="1:12" ht="15.6" x14ac:dyDescent="0.3">
      <c r="A12" s="43"/>
      <c r="B12" s="44"/>
      <c r="C12" s="45"/>
      <c r="D12" s="46"/>
      <c r="E12" s="12"/>
      <c r="F12" s="29"/>
      <c r="G12" s="29"/>
      <c r="H12" s="29"/>
      <c r="I12" s="29"/>
      <c r="J12" s="29"/>
      <c r="K12" s="28"/>
      <c r="L12" s="29"/>
    </row>
    <row r="13" spans="1:12" ht="15.6" x14ac:dyDescent="0.3">
      <c r="A13" s="48"/>
      <c r="B13" s="49"/>
      <c r="C13" s="50"/>
      <c r="D13" s="51" t="s">
        <v>31</v>
      </c>
      <c r="E13" s="5"/>
      <c r="F13" s="31">
        <f>SUM(F6:F12)</f>
        <v>636</v>
      </c>
      <c r="G13" s="31">
        <f t="shared" ref="G13" si="0">SUM(G6:G12)</f>
        <v>24.856000000000002</v>
      </c>
      <c r="H13" s="31">
        <f t="shared" ref="H13" si="1">SUM(H6:H12)</f>
        <v>26.806000000000001</v>
      </c>
      <c r="I13" s="31">
        <f t="shared" ref="I13" si="2">SUM(I6:I12)</f>
        <v>115.794</v>
      </c>
      <c r="J13" s="31">
        <f t="shared" ref="J13:L13" si="3">SUM(J6:J12)</f>
        <v>804.274</v>
      </c>
      <c r="K13" s="32"/>
      <c r="L13" s="31">
        <f t="shared" si="3"/>
        <v>116.07000000000001</v>
      </c>
    </row>
    <row r="14" spans="1:12" ht="15.6" x14ac:dyDescent="0.3">
      <c r="A14" s="52">
        <f>A6</f>
        <v>1</v>
      </c>
      <c r="B14" s="53">
        <f>B6</f>
        <v>4</v>
      </c>
      <c r="C14" s="54" t="s">
        <v>23</v>
      </c>
      <c r="D14" s="47" t="s">
        <v>24</v>
      </c>
      <c r="E14" s="23" t="s">
        <v>42</v>
      </c>
      <c r="F14" s="35">
        <v>60</v>
      </c>
      <c r="G14" s="30">
        <f>F14*1.3/100</f>
        <v>0.78</v>
      </c>
      <c r="H14" s="30">
        <f>F14*8.9/100</f>
        <v>5.34</v>
      </c>
      <c r="I14" s="30">
        <f>F14*6.7/100</f>
        <v>4.0199999999999996</v>
      </c>
      <c r="J14" s="30">
        <f>F14*112/100</f>
        <v>67.2</v>
      </c>
      <c r="K14" s="28">
        <v>72</v>
      </c>
      <c r="L14" s="29">
        <v>10.14</v>
      </c>
    </row>
    <row r="15" spans="1:12" ht="31.2" x14ac:dyDescent="0.3">
      <c r="A15" s="43"/>
      <c r="B15" s="44"/>
      <c r="C15" s="45"/>
      <c r="D15" s="47" t="s">
        <v>25</v>
      </c>
      <c r="E15" s="26" t="s">
        <v>43</v>
      </c>
      <c r="F15" s="30">
        <v>200</v>
      </c>
      <c r="G15" s="35">
        <f>F15*2.5/250+0.2+1.6</f>
        <v>3.8000000000000003</v>
      </c>
      <c r="H15" s="35">
        <f>F15*5.4/250+1.7</f>
        <v>6.0200000000000005</v>
      </c>
      <c r="I15" s="35">
        <f>F15*16.6/250+0.4</f>
        <v>13.680000000000001</v>
      </c>
      <c r="J15" s="35">
        <f>F15*125/250+3+22</f>
        <v>125</v>
      </c>
      <c r="K15" s="28">
        <v>44502</v>
      </c>
      <c r="L15" s="29">
        <v>25.42</v>
      </c>
    </row>
    <row r="16" spans="1:12" ht="15.6" x14ac:dyDescent="0.3">
      <c r="A16" s="43"/>
      <c r="B16" s="44"/>
      <c r="C16" s="45"/>
      <c r="D16" s="47" t="s">
        <v>26</v>
      </c>
      <c r="E16" s="24" t="s">
        <v>44</v>
      </c>
      <c r="F16" s="30">
        <v>120</v>
      </c>
      <c r="G16" s="35">
        <f>F16*13.1/130</f>
        <v>12.092307692307692</v>
      </c>
      <c r="H16" s="35">
        <f>F16*9.2/130</f>
        <v>8.4923076923076923</v>
      </c>
      <c r="I16" s="35">
        <f>F16*11.8/130</f>
        <v>10.892307692307693</v>
      </c>
      <c r="J16" s="35">
        <f>F16*183/130</f>
        <v>168.92307692307693</v>
      </c>
      <c r="K16" s="28">
        <v>18.7</v>
      </c>
      <c r="L16" s="29">
        <v>51.54</v>
      </c>
    </row>
    <row r="17" spans="1:12" ht="15.6" x14ac:dyDescent="0.3">
      <c r="A17" s="43"/>
      <c r="B17" s="44"/>
      <c r="C17" s="45"/>
      <c r="D17" s="47" t="s">
        <v>27</v>
      </c>
      <c r="E17" s="23" t="s">
        <v>45</v>
      </c>
      <c r="F17" s="30">
        <v>160</v>
      </c>
      <c r="G17" s="30">
        <f>F17*3.15/150</f>
        <v>3.36</v>
      </c>
      <c r="H17" s="30">
        <f>F17*3.67/150</f>
        <v>3.9146666666666672</v>
      </c>
      <c r="I17" s="30">
        <f>F17*20.4/150</f>
        <v>21.76</v>
      </c>
      <c r="J17" s="35">
        <f>F17*127.5/150</f>
        <v>136</v>
      </c>
      <c r="K17" s="28">
        <v>44258</v>
      </c>
      <c r="L17" s="29">
        <v>17.09</v>
      </c>
    </row>
    <row r="18" spans="1:12" ht="15.6" x14ac:dyDescent="0.3">
      <c r="A18" s="43"/>
      <c r="B18" s="44"/>
      <c r="C18" s="45"/>
      <c r="D18" s="47" t="s">
        <v>28</v>
      </c>
      <c r="E18" s="23" t="s">
        <v>46</v>
      </c>
      <c r="F18" s="30">
        <v>200</v>
      </c>
      <c r="G18" s="30">
        <v>0</v>
      </c>
      <c r="H18" s="30">
        <v>0</v>
      </c>
      <c r="I18" s="30">
        <v>27.8</v>
      </c>
      <c r="J18" s="30">
        <v>111</v>
      </c>
      <c r="K18" s="28">
        <v>948</v>
      </c>
      <c r="L18" s="29">
        <v>5.36</v>
      </c>
    </row>
    <row r="19" spans="1:12" ht="15.6" x14ac:dyDescent="0.3">
      <c r="A19" s="43"/>
      <c r="B19" s="44"/>
      <c r="C19" s="45"/>
      <c r="D19" s="47" t="s">
        <v>29</v>
      </c>
      <c r="E19" s="21" t="s">
        <v>38</v>
      </c>
      <c r="F19" s="30">
        <v>47</v>
      </c>
      <c r="G19" s="30">
        <f>SUM(F19*2.37/30)</f>
        <v>3.7130000000000001</v>
      </c>
      <c r="H19" s="30">
        <f>SUM(F19*0.3/30)</f>
        <v>0.47</v>
      </c>
      <c r="I19" s="30">
        <f>SUM(F19*14.49/30)</f>
        <v>22.701000000000001</v>
      </c>
      <c r="J19" s="30">
        <f>SUM(F19*70.14/30)</f>
        <v>109.886</v>
      </c>
      <c r="K19" s="28" t="s">
        <v>48</v>
      </c>
      <c r="L19" s="29">
        <v>3.9</v>
      </c>
    </row>
    <row r="20" spans="1:12" ht="15.6" x14ac:dyDescent="0.3">
      <c r="A20" s="43"/>
      <c r="B20" s="44"/>
      <c r="C20" s="45"/>
      <c r="D20" s="47" t="s">
        <v>30</v>
      </c>
      <c r="E20" s="19" t="s">
        <v>37</v>
      </c>
      <c r="F20" s="30">
        <v>30</v>
      </c>
      <c r="G20" s="30">
        <f>SUM(F20*1.68/30)</f>
        <v>1.68</v>
      </c>
      <c r="H20" s="30">
        <f>SUM(F20*0.33/30)</f>
        <v>0.33</v>
      </c>
      <c r="I20" s="30">
        <f>SUM(F20*14.82/30)</f>
        <v>14.82</v>
      </c>
      <c r="J20" s="30">
        <f>SUM(F20*68.97/30)</f>
        <v>68.97</v>
      </c>
      <c r="K20" s="28" t="s">
        <v>48</v>
      </c>
      <c r="L20" s="29">
        <v>2.62</v>
      </c>
    </row>
    <row r="21" spans="1:12" ht="15.6" x14ac:dyDescent="0.3">
      <c r="A21" s="43"/>
      <c r="B21" s="44"/>
      <c r="C21" s="45"/>
      <c r="D21" s="46"/>
      <c r="E21" s="12"/>
      <c r="F21" s="29"/>
      <c r="G21" s="29"/>
      <c r="H21" s="29"/>
      <c r="I21" s="29"/>
      <c r="J21" s="29"/>
      <c r="K21" s="28"/>
      <c r="L21" s="29"/>
    </row>
    <row r="22" spans="1:12" ht="15.6" x14ac:dyDescent="0.3">
      <c r="A22" s="43"/>
      <c r="B22" s="44"/>
      <c r="C22" s="45"/>
      <c r="D22" s="46"/>
      <c r="E22" s="12"/>
      <c r="F22" s="29"/>
      <c r="G22" s="29"/>
      <c r="H22" s="29"/>
      <c r="I22" s="29"/>
      <c r="J22" s="29"/>
      <c r="K22" s="28"/>
      <c r="L22" s="29"/>
    </row>
    <row r="23" spans="1:12" ht="15.6" x14ac:dyDescent="0.3">
      <c r="A23" s="48"/>
      <c r="B23" s="49"/>
      <c r="C23" s="50"/>
      <c r="D23" s="51" t="s">
        <v>31</v>
      </c>
      <c r="E23" s="5"/>
      <c r="F23" s="31">
        <f>SUM(F14:F22)</f>
        <v>817</v>
      </c>
      <c r="G23" s="31">
        <f t="shared" ref="G23" si="4">SUM(G14:G22)</f>
        <v>25.42530769230769</v>
      </c>
      <c r="H23" s="31">
        <f t="shared" ref="H23" si="5">SUM(H14:H22)</f>
        <v>24.566974358974356</v>
      </c>
      <c r="I23" s="31">
        <f t="shared" ref="I23" si="6">SUM(I14:I22)</f>
        <v>115.6733076923077</v>
      </c>
      <c r="J23" s="31">
        <f t="shared" ref="J23:L23" si="7">SUM(J14:J22)</f>
        <v>786.97907692307695</v>
      </c>
      <c r="K23" s="32"/>
      <c r="L23" s="31">
        <f t="shared" si="7"/>
        <v>116.07000000000001</v>
      </c>
    </row>
    <row r="24" spans="1:12" ht="15.75" customHeight="1" thickBot="1" x14ac:dyDescent="0.35">
      <c r="A24" s="55">
        <f>A6</f>
        <v>1</v>
      </c>
      <c r="B24" s="56">
        <f>B6</f>
        <v>4</v>
      </c>
      <c r="C24" s="60" t="s">
        <v>4</v>
      </c>
      <c r="D24" s="61"/>
      <c r="E24" s="7"/>
      <c r="F24" s="34">
        <f>F13+F23</f>
        <v>1453</v>
      </c>
      <c r="G24" s="34">
        <f t="shared" ref="G24" si="8">G13+G23</f>
        <v>50.281307692307692</v>
      </c>
      <c r="H24" s="34">
        <f t="shared" ref="H24" si="9">H13+H23</f>
        <v>51.372974358974361</v>
      </c>
      <c r="I24" s="34">
        <f t="shared" ref="I24" si="10">I13+I23</f>
        <v>231.46730769230771</v>
      </c>
      <c r="J24" s="34">
        <f t="shared" ref="J24:L24" si="11">J13+J23</f>
        <v>1591.2530769230771</v>
      </c>
      <c r="K24" s="33"/>
      <c r="L24" s="34">
        <f t="shared" si="11"/>
        <v>232.14000000000001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2024-04-22T03:45:15Z</dcterms:modified>
</cp:coreProperties>
</file>